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5.130.2\для обмена\Отдел по внедрению государственного языка\Жагыпарова Жанар\ФЭС\размещение на сайте 2018г\"/>
    </mc:Choice>
  </mc:AlternateContent>
  <bookViews>
    <workbookView xWindow="0" yWindow="0" windowWidth="28800" windowHeight="12480"/>
  </bookViews>
  <sheets>
    <sheet name="исп ТС каз" sheetId="2" r:id="rId1"/>
  </sheets>
  <definedNames>
    <definedName name="_GoBack" localSheetId="0">'исп ТС каз'!$C$4</definedName>
    <definedName name="_xlnm.Print_Titles" localSheetId="0">'исп ТС каз'!$4:$4</definedName>
    <definedName name="_xlnm.Print_Area" localSheetId="0">'исп ТС каз'!$A$1:$G$104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9" i="2" l="1"/>
  <c r="F91" i="2"/>
  <c r="F92" i="2"/>
  <c r="F93" i="2"/>
  <c r="F95" i="2"/>
  <c r="F96" i="2"/>
  <c r="E41" i="2"/>
  <c r="F86" i="2"/>
  <c r="F85" i="2"/>
  <c r="F84" i="2"/>
  <c r="F83" i="2"/>
  <c r="F79" i="2"/>
  <c r="F78" i="2"/>
  <c r="F77" i="2"/>
  <c r="F76" i="2"/>
  <c r="F75" i="2"/>
  <c r="F74" i="2"/>
  <c r="F73" i="2"/>
  <c r="F72" i="2"/>
  <c r="F71" i="2"/>
  <c r="F70" i="2"/>
  <c r="F69" i="2"/>
  <c r="F68" i="2"/>
  <c r="F67" i="2"/>
  <c r="E65" i="2"/>
  <c r="F65" i="2" s="1"/>
  <c r="D65" i="2"/>
  <c r="F64" i="2"/>
  <c r="F63" i="2"/>
  <c r="F62" i="2"/>
  <c r="F61" i="2"/>
  <c r="F60" i="2"/>
  <c r="F59" i="2"/>
  <c r="F58" i="2"/>
  <c r="F57" i="2"/>
  <c r="F56" i="2"/>
  <c r="F55" i="2"/>
  <c r="F54" i="2"/>
  <c r="E52" i="2"/>
  <c r="E50" i="2" s="1"/>
  <c r="E49" i="2" s="1"/>
  <c r="D52" i="2"/>
  <c r="F48" i="2"/>
  <c r="F47" i="2"/>
  <c r="F46" i="2"/>
  <c r="F45" i="2"/>
  <c r="F44" i="2"/>
  <c r="F43" i="2"/>
  <c r="D41" i="2"/>
  <c r="F40" i="2"/>
  <c r="F39" i="2"/>
  <c r="F38" i="2"/>
  <c r="F37" i="2"/>
  <c r="F36" i="2"/>
  <c r="F34" i="2"/>
  <c r="F33" i="2"/>
  <c r="F32" i="2"/>
  <c r="F31" i="2"/>
  <c r="F30" i="2"/>
  <c r="F29" i="2"/>
  <c r="F28" i="2"/>
  <c r="F27" i="2"/>
  <c r="F26" i="2"/>
  <c r="F25" i="2"/>
  <c r="F24" i="2"/>
  <c r="E22" i="2"/>
  <c r="F22" i="2" s="1"/>
  <c r="D22" i="2"/>
  <c r="F21" i="2"/>
  <c r="F19" i="2"/>
  <c r="F18" i="2"/>
  <c r="F17" i="2"/>
  <c r="F16" i="2"/>
  <c r="F15" i="2"/>
  <c r="F14" i="2"/>
  <c r="E12" i="2"/>
  <c r="D12" i="2"/>
  <c r="F11" i="2"/>
  <c r="F10" i="2"/>
  <c r="F9" i="2"/>
  <c r="E7" i="2"/>
  <c r="D7" i="2"/>
  <c r="D5" i="2" s="1"/>
  <c r="F7" i="2" l="1"/>
  <c r="F41" i="2"/>
  <c r="F52" i="2"/>
  <c r="D50" i="2"/>
  <c r="D49" i="2" s="1"/>
  <c r="D80" i="2" s="1"/>
  <c r="D82" i="2" s="1"/>
  <c r="F12" i="2"/>
  <c r="F50" i="2"/>
  <c r="E5" i="2"/>
  <c r="F49" i="2"/>
  <c r="D87" i="2" l="1"/>
  <c r="F82" i="2"/>
  <c r="F5" i="2"/>
  <c r="E80" i="2"/>
  <c r="E81" i="2" l="1"/>
  <c r="F81" i="2" s="1"/>
  <c r="F80" i="2"/>
</calcChain>
</file>

<file path=xl/sharedStrings.xml><?xml version="1.0" encoding="utf-8"?>
<sst xmlns="http://schemas.openxmlformats.org/spreadsheetml/2006/main" count="310" uniqueCount="201">
  <si>
    <t>I</t>
  </si>
  <si>
    <t>1.1</t>
  </si>
  <si>
    <t>-//-</t>
  </si>
  <si>
    <t>1.2</t>
  </si>
  <si>
    <t>1.3</t>
  </si>
  <si>
    <t>Энергия</t>
  </si>
  <si>
    <r>
      <t>-</t>
    </r>
    <r>
      <rPr>
        <sz val="12"/>
        <color theme="1"/>
        <rFont val="Calibri"/>
        <family val="2"/>
        <charset val="204"/>
        <scheme val="minor"/>
      </rPr>
      <t>//-</t>
    </r>
  </si>
  <si>
    <t>2.1</t>
  </si>
  <si>
    <t>2.2</t>
  </si>
  <si>
    <t>2.3</t>
  </si>
  <si>
    <t>2.4</t>
  </si>
  <si>
    <t>Амортизация</t>
  </si>
  <si>
    <t>4.1</t>
  </si>
  <si>
    <t>5.1</t>
  </si>
  <si>
    <t>5.2</t>
  </si>
  <si>
    <t>5.3</t>
  </si>
  <si>
    <t>5.4</t>
  </si>
  <si>
    <t>5.5</t>
  </si>
  <si>
    <t>5.6</t>
  </si>
  <si>
    <t>5.7</t>
  </si>
  <si>
    <t>5.8</t>
  </si>
  <si>
    <t>5.9</t>
  </si>
  <si>
    <t>5.10</t>
  </si>
  <si>
    <t>5.11</t>
  </si>
  <si>
    <t>5.12</t>
  </si>
  <si>
    <t>5.13</t>
  </si>
  <si>
    <t>5.14</t>
  </si>
  <si>
    <t>5.15</t>
  </si>
  <si>
    <t>5.16</t>
  </si>
  <si>
    <t>6.1</t>
  </si>
  <si>
    <t>6.2</t>
  </si>
  <si>
    <t>6.3</t>
  </si>
  <si>
    <t>6.4</t>
  </si>
  <si>
    <t>6.5</t>
  </si>
  <si>
    <t>6.6</t>
  </si>
  <si>
    <t>II</t>
  </si>
  <si>
    <t>7.1</t>
  </si>
  <si>
    <t>7.1.1</t>
  </si>
  <si>
    <t>7.1.2</t>
  </si>
  <si>
    <t>7.1.3</t>
  </si>
  <si>
    <t>7.2</t>
  </si>
  <si>
    <t>7.3</t>
  </si>
  <si>
    <t>7.4</t>
  </si>
  <si>
    <t>7.5</t>
  </si>
  <si>
    <t>7.6</t>
  </si>
  <si>
    <t>7.7</t>
  </si>
  <si>
    <t>7.8</t>
  </si>
  <si>
    <t>7.9</t>
  </si>
  <si>
    <t>7.10</t>
  </si>
  <si>
    <t>7.10.1</t>
  </si>
  <si>
    <t>7.10.2</t>
  </si>
  <si>
    <t>7.10.3</t>
  </si>
  <si>
    <t>7.10.4</t>
  </si>
  <si>
    <t>7.10.5</t>
  </si>
  <si>
    <t>7.10.6</t>
  </si>
  <si>
    <t>7.10.7</t>
  </si>
  <si>
    <t>7.10.8</t>
  </si>
  <si>
    <t>7.10.9</t>
  </si>
  <si>
    <t>7.10.10</t>
  </si>
  <si>
    <t>7.10.11</t>
  </si>
  <si>
    <t>7.10.12</t>
  </si>
  <si>
    <t>III</t>
  </si>
  <si>
    <t>IV</t>
  </si>
  <si>
    <t>V</t>
  </si>
  <si>
    <t>VI</t>
  </si>
  <si>
    <t>Гкал</t>
  </si>
  <si>
    <t>VII</t>
  </si>
  <si>
    <t xml:space="preserve">% </t>
  </si>
  <si>
    <t>VIII</t>
  </si>
  <si>
    <t>Тариф</t>
  </si>
  <si>
    <t>8.1</t>
  </si>
  <si>
    <t>8.2</t>
  </si>
  <si>
    <t>9.1</t>
  </si>
  <si>
    <t>9.2</t>
  </si>
  <si>
    <t xml:space="preserve">р/с № </t>
  </si>
  <si>
    <t>Көрсеткіштер атауы</t>
  </si>
  <si>
    <t>Өлш. бірл.</t>
  </si>
  <si>
    <t>Ауытқу, %</t>
  </si>
  <si>
    <t xml:space="preserve">Ауытқу себептері </t>
  </si>
  <si>
    <t>оның ішінде:</t>
  </si>
  <si>
    <t>Материалдық шығындар, барлығы</t>
  </si>
  <si>
    <t>Шикізат және материалдар</t>
  </si>
  <si>
    <t>ЖЖМ</t>
  </si>
  <si>
    <t>Еңбекке ақы төлеу шығыстары, барлығы</t>
  </si>
  <si>
    <t>Өндірістік персоналдың жалақысы</t>
  </si>
  <si>
    <t>Жөндеу, барлығы</t>
  </si>
  <si>
    <t>Негізгі қорлар құнының өсуіне алып келмейтін күрделі жөндеу</t>
  </si>
  <si>
    <t>Өндірістік сипаттағы қызметтер, барлығы</t>
  </si>
  <si>
    <t>Кәріз және сумен жабдықтау қызметтері</t>
  </si>
  <si>
    <t>Есепке алу құралдарын, қорғаныс құралдарын тексеру, бригадаға рұқсат беру</t>
  </si>
  <si>
    <t>Топогеодезикалық жұмыстар</t>
  </si>
  <si>
    <t>Абаттандыруды қалпына келтіру (асфальтты, кеспе тасты, көгалды ауыстыру)</t>
  </si>
  <si>
    <t>Байланыс қызметтері</t>
  </si>
  <si>
    <t>Негізгі құралдарды жөндеу, оған қызмет көрсету</t>
  </si>
  <si>
    <t>Ақпараттық қызмет көрсету</t>
  </si>
  <si>
    <t>Экология бойынша шығыстар</t>
  </si>
  <si>
    <t>Құрамында сынап бар қалдықтарды демеркуризациялау</t>
  </si>
  <si>
    <t>Жылу-техникалық, электр жабдығын және оттекті баллондарды жөндеу</t>
  </si>
  <si>
    <t xml:space="preserve">Көлік құралдарына техникалық қызмет көрсету </t>
  </si>
  <si>
    <t>Міндетті сақтандыру</t>
  </si>
  <si>
    <t>Кадрларды даярлау</t>
  </si>
  <si>
    <t>Кеңсе тауарлары</t>
  </si>
  <si>
    <t>Бланктік өнім</t>
  </si>
  <si>
    <t>Кезең шығыстары, барлығы</t>
  </si>
  <si>
    <t>Жалпы және әкімшілік шығыстар, барлығы</t>
  </si>
  <si>
    <t>Еңбекке ақы төлеу шығыстары</t>
  </si>
  <si>
    <t>Әкімшілік персоналдың жалақысы</t>
  </si>
  <si>
    <t>Әлеуметтік салық және әлеуметтік аударымдар</t>
  </si>
  <si>
    <t>Материалдар</t>
  </si>
  <si>
    <t>Коммуналдық шығыстар</t>
  </si>
  <si>
    <t>Банк қызметтері</t>
  </si>
  <si>
    <t>Объектілерді қорғау</t>
  </si>
  <si>
    <t>Жолақы билеті</t>
  </si>
  <si>
    <t>Баспа қызметтері</t>
  </si>
  <si>
    <t>Шаруашылық тауарлар</t>
  </si>
  <si>
    <t>Қызметтік автокөлікті күтіп ұстау</t>
  </si>
  <si>
    <t xml:space="preserve">Пошта қызметтері </t>
  </si>
  <si>
    <t>Нотариалдық қызметтер</t>
  </si>
  <si>
    <t>Міндетті кәсіби зейнетақы жарналары</t>
  </si>
  <si>
    <t>Барлық шығын</t>
  </si>
  <si>
    <t>Пайда</t>
  </si>
  <si>
    <t>Барлық табыстар</t>
  </si>
  <si>
    <t>Көрсетілетін қызметтер көлемі</t>
  </si>
  <si>
    <t>Нормативтік техникалық ысыраптар</t>
  </si>
  <si>
    <t>Анықтама:</t>
  </si>
  <si>
    <t>Персоналдың тізім бойынша орташа саны, барлығы</t>
  </si>
  <si>
    <t>Өндірістік персонал</t>
  </si>
  <si>
    <t>Әкімшілік персонал</t>
  </si>
  <si>
    <t>Орташа айлық жалақы, барлығы</t>
  </si>
  <si>
    <t>мың теңге</t>
  </si>
  <si>
    <t>Тауарларды өндіру және қызметтерді ұсыну шығындары, барлығы</t>
  </si>
  <si>
    <t>Міндетті әлеуметтік медициналық сақтандыру</t>
  </si>
  <si>
    <t>Энергия аудиті, энергия менеджменті бойынша шығыстар</t>
  </si>
  <si>
    <t>Гидрометерологиялық қызметтер</t>
  </si>
  <si>
    <t>Негізгі және қосымша жабдықтардың техникалық жағдайы туралы сараптама қорытындысын беру қызметтері</t>
  </si>
  <si>
    <t>Басқа қызметтер, барлығы</t>
  </si>
  <si>
    <t>Еңбек қауіпсіздігі және еңбекті қорғау</t>
  </si>
  <si>
    <t>Іссапар шығыстары</t>
  </si>
  <si>
    <t>Салық төлемдері мен алымдар</t>
  </si>
  <si>
    <t>Ақпараттық, консультациялық, аудиторлық қызметтер</t>
  </si>
  <si>
    <t>Басқа шығыстар, барлығы</t>
  </si>
  <si>
    <t>Атқару техникасын күтіп ұстау, лицензиялық бағдарламаларға қызмет көрсету</t>
  </si>
  <si>
    <t xml:space="preserve">Сыйақы төлеу шығыстары </t>
  </si>
  <si>
    <t>адам</t>
  </si>
  <si>
    <t>теңге</t>
  </si>
  <si>
    <t>теңге/ Гкал</t>
  </si>
  <si>
    <t>5.17</t>
  </si>
  <si>
    <t>1131,39/1190,1/ 1180,53</t>
  </si>
  <si>
    <t>Тарату желілері объектілерінде гидравликалық сынақтар кезінде пайда болған жарылыстарға байланысты артық шығын</t>
  </si>
  <si>
    <t>Үнемдеу гидравликалық режимдерді оңтайландырумен байланысты (сорғы станцияларында электр энергиясын тұтынуды төмендету)</t>
  </si>
  <si>
    <t>Орындалуы 100%</t>
  </si>
  <si>
    <t>Материалдар құнының ұлғаюына байланысты артық шығын</t>
  </si>
  <si>
    <t>Желтоқсан айында суды тұтынудың төмендеуіне байланысты үнемдеу</t>
  </si>
  <si>
    <t>Артық шығын бригаданы ЭБЖ-ға жіберу санының артуымен байланысты</t>
  </si>
  <si>
    <t>Мерзімді баспасөздегі жарияланымдар санының қысқаруына байланысты үнем</t>
  </si>
  <si>
    <t>Автокөліктің газбаллонды жабдықтарын қосымша жөндеуге байланысты артық шығын</t>
  </si>
  <si>
    <t>Өндірістік қалдықтар көлемінің азаюына байланысты үнем</t>
  </si>
  <si>
    <t>Қалааралық алымдардың төмендеуіне байланысты үнемдеу</t>
  </si>
  <si>
    <t xml:space="preserve">2018 жылғы "Астана-Теплотранзит" АҚ бекітілген тарифтік сметасын орындау барысы туралы ақпарат </t>
  </si>
  <si>
    <t xml:space="preserve">2018 жылға  бекітілген тарифтік смета                   </t>
  </si>
  <si>
    <t xml:space="preserve">2018 жылғы тарифтік сметаның нақты қалыптасқан көрсеткіштері </t>
  </si>
  <si>
    <t>Автокөлік және механизмдер қызметтері</t>
  </si>
  <si>
    <t xml:space="preserve">Жылу желілерін жылу ысыраптарына сынау </t>
  </si>
  <si>
    <t>Қатты-тұрмыстық, құрылыстық және өндірістік қалдықтарды көму</t>
  </si>
  <si>
    <t>Мерзімді басылым</t>
  </si>
  <si>
    <t>8</t>
  </si>
  <si>
    <t>Рұқсат етілген 5% шегінде. Үнемдеу кадрлардың жинақталмауына байланысты.</t>
  </si>
  <si>
    <t>Артық шығын абаттандыруға жататын ауданның ұлғаюымен байланысты</t>
  </si>
  <si>
    <t>Телеметрия қызметтеріне арналған тарифтік жоспарға көшу және статистикалық IP-адреске көшуге, әр нөмірге айына 200 теңге бақылау лимитін белгілеуге, сондай-ақ қалааралық қоңыраулардың шығынын оңтайландыруға байланысты үнем алынды.</t>
  </si>
  <si>
    <t>Үй-жайларды (негізгі құралдарды) жинауға арналған шығыстар ескерілді.</t>
  </si>
  <si>
    <t>Қорғасын аккумуляторларын қоқысқа тастау баптың 1,4 пайызға артуына әкелді.</t>
  </si>
  <si>
    <t xml:space="preserve">Кадрлардың тұрақтамаушылығынан арнайы киімді беру, тексерілуге жататын жұмыскерлер санының ұлғаюы есебінен міндетті медициналық тексеру бойынша артық шығын қалыптасты. </t>
  </si>
  <si>
    <t xml:space="preserve">Мемлекеттік сатып алу туралы заңнамаға 2019 жылы енгізілген өзгерістерге байланысты материалдық-техникалық жабдықтау және мемлекеттік сатып алу қызметінің бастығы және 2 инженері қосымша оқытылды. </t>
  </si>
  <si>
    <t xml:space="preserve">Қоғам персоналының Астана қаласында оқытылуына байланысты үнем алынды. Осыған байланысты іссапар шығыстары қажет болған жоқ. </t>
  </si>
  <si>
    <t xml:space="preserve">Рұқсат етілген 5% шегінде. </t>
  </si>
  <si>
    <t xml:space="preserve">Тарифтік сметада шығыстар Арнайы тәртіптің талаптарына сәйкес қабылданды, бастапқыда еңбе ақысының нақты шығыстарынан төмен болды. </t>
  </si>
  <si>
    <t>Артық шығын Астана қаласының коммуналдық меншігінен объектілердің Қоғам балансына қабылдануына, "Нұрлы Жол" бағдарламасы бойынша салынған объектілерді пайдалануға беруге байланысты.</t>
  </si>
  <si>
    <t>Рұқсат етілген 5% шегінде.</t>
  </si>
  <si>
    <t>Артық шығын Астана қаласының коммуналдық меншігінен объектілердің Қоғам балансына қабылдануына, "Нұрлы Жол" бағдарламасы бойынша салынған объектілерді пайдалануға беруге байланысты. 2018 жылғы тарифтік сметада көзделген амортизациялық аударымдар толық көлемде инвестициялық бағдарламаны іске асыруға бағытталған.</t>
  </si>
  <si>
    <t>Электр энергиясын тұтынудың төмендеуіне (қазан, қараша, желтоқсан), желтоқсан айынд суды тұтынудың төмендеуіне   байланысты үнем</t>
  </si>
  <si>
    <t xml:space="preserve">Басқарма төрағасының бірінші орынбасары мен бас инженерінің Алматы қаласына қызметтік іссапарға жіберілмеуіне байланысты үнем </t>
  </si>
  <si>
    <t xml:space="preserve">Жүргізілген мүлікті бағалау сомасының азаюына байланысты үнем </t>
  </si>
  <si>
    <t>«Цесна банк» АҚ 4-тоқсанда барлық төлемдерді 0% комиссиямен жүргізу акциясын жариялауына байланысты үнем қалыптасты.</t>
  </si>
  <si>
    <t xml:space="preserve">Жұмыскерлердің жұмыстан босатылуына байланысты қазан айында жоспарлағаннан 2 жолақы билетін кем сатып алуға байланысты үнем </t>
  </si>
  <si>
    <t xml:space="preserve">Қағаз қажеттілігінің ұлғаюына байланысты артық шығын.  </t>
  </si>
  <si>
    <t>Клинигтік қызметтерге шарт жасасуға байланысты үнем</t>
  </si>
  <si>
    <t>Рұқсат етілген 5% шегінде</t>
  </si>
  <si>
    <t>Нормативтік техникалық ысыраптардың 40 310 Гкал-ға артуы климаттық жағдайларға байланысты.</t>
  </si>
  <si>
    <t xml:space="preserve">Кадрлардың жинақталмауы </t>
  </si>
  <si>
    <t xml:space="preserve">2018 жылы Қоғам жұмыскерлерінің жалақысы бекітілген жалақы қорының шегінде ұлғайтылды. </t>
  </si>
  <si>
    <t>Рұқсат етілген 5% шегінде. Нақты шығыстар "Міндетті әлеуметтік медициналық сақтандыру туралы" Қазақстан Республикасының 2015 жылғы 16 қарашадағы № 405-V ҚРЗ Заңының 29-бабының 3-тармағына сәйкес есептелді: "Аударымдарды есептеу үшін қабылданатын ай сайынғы объект республикалық бюджет туралы заңда тиісті қаржы жылына белгіленген ең төмен жалақының 10 еселенген мөлшерінен аспауға тиіс". Бекітілген тарифтік сметада барлық жалақы  қорына 1,5% ескерілген.</t>
  </si>
  <si>
    <t>Нақты шығыстар "Міндетті әлеуметтік медициналық сақтандыру туралы" Қазақстан Республикасының 2015 жылғы 16 қарашадағы № 405-V ҚРЗ Заңының 29-бабының 3-тармағына сәйкес есептелді: "Аударымдарды есептеу үшін қабылданатын ай сайынғы объект республикалық бюджет туралы заңда тиісті қаржы жылына белгіленген ең төмен жалақының 10 еселенген мөлшерінен аспауға тиіс". Бекітілген тарифтік сметада барлық жалақы  қорына 1,5% ескерілген.</t>
  </si>
  <si>
    <t>Өндірістердің, жұмыстардың, пайдасына міндетті кәсіптік зейнетақы жарналарын салушылар меншікті қаражаты есебінен міндетті кәсіптік зейнетақы жарналарын жүзеге асыратын, еңбек жағдайлары зиянды (аса ауыр) жұмыстармен айналысатын жұмыскерлер кәсіптерінің тізбесіне сәйкес осы факт бойынша осы жарналардың жұмыс уақытының кемінде 80% зиянды еңбек жағдайларындағы жұмыскерлерге есептелуіне байланысты үнем</t>
  </si>
  <si>
    <t xml:space="preserve">Өндірістік қажеттілікке байланысты: 1. Астана қаласында Қазақстан Республикасының Экологиялық кодексінің 118-бабының 1 және 2-тармақтарына,   Қазақстан Республикасының 2017 жылғы 27 желтоқсандағы № 126-VI Заңына сәйкес "Экологиялық заңнамалар саласындағы мемлекеттік саясатты іске асырудың қолданыстағы талаптары, жоспарланған өзгерістері мен стратегиялық жолдары. Қазақстан Республикасының Экологиялық кодексін қолдану құқығы» тақырыбында Басқарма төрағасын.
2. «Табиғи монополиялар салаларындағы заңнамадағы проблемалық мәселелер, бәсекелестікті қорғау және маңызы бар нарық субъектілерінің баға белгілеу саласындағы заңнамасының өзгеруі» тақырыбында қаржы-экономикалық қызметтің бастығын қосымша оқыту шығыстары жұмсалды. </t>
  </si>
  <si>
    <t>Пайдалы жіберудің 1 065 157 Гкал-ға ұлғаюы жаңадан қосылатын тұтынушылардың жылу жүктемелерінің артуына және нақты климаттық жағдайларға байланысты.</t>
  </si>
  <si>
    <t xml:space="preserve">Телефон: 77-12-02 </t>
  </si>
  <si>
    <t>Ұйым атауы: "Астана-Теплотранзит" АҚ</t>
  </si>
  <si>
    <t>Мекенжайы: Астана қаласы, І.Жансүгірұлы көшесі, 7</t>
  </si>
  <si>
    <t>Электрондық пошта мекенжайы: info@a-tranzit.kz</t>
  </si>
  <si>
    <t xml:space="preserve">Орындаушының тегі және телефоны: Ш.Е.Жұмажанова, 77-12-68 </t>
  </si>
  <si>
    <t>Автомобильді екпінді автокөлік ретінде пайдалануға байланысты артық шығын қалыптасты.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</si>
</sst>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charset val="204"/>
      <scheme val="minor"/>
    </font>
    <font>
      <b/>
      <sz val="12"/>
      <color theme="1"/>
      <name val="Times New Roman"/>
      <family val="1"/>
      <charset val="204"/>
    </font>
    <font>
      <sz val="12"/>
      <color theme="1"/>
      <name val="Calibri"/>
      <family val="2"/>
      <charset val="204"/>
      <scheme val="minor"/>
    </font>
    <font>
      <sz val="12"/>
      <color theme="1"/>
      <name val="Times New Roman"/>
      <family val="1"/>
      <charset val="204"/>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2"/>
      <color theme="1"/>
      <name val="Calibri"/>
      <family val="2"/>
      <charset val="204"/>
      <scheme val="minor"/>
    </font>
    <font>
      <sz val="12"/>
      <name val="Times New Roman"/>
      <family val="1"/>
      <charset val="204"/>
    </font>
    <font>
      <b/>
      <sz val="10"/>
      <color theme="1"/>
      <name val="Times New Roman"/>
      <family val="1"/>
      <charset val="204"/>
    </font>
    <font>
      <sz val="9"/>
      <color theme="1"/>
      <name val="Times New Roman"/>
      <family val="1"/>
      <charset val="204"/>
    </font>
    <font>
      <b/>
      <sz val="11"/>
      <color rgb="FF000000"/>
      <name val="Times New Roman"/>
      <family val="1"/>
      <charset val="204"/>
    </font>
    <font>
      <sz val="11"/>
      <color theme="1"/>
      <name val="Times New Roman"/>
      <family val="1"/>
      <charset val="204"/>
    </font>
    <font>
      <sz val="9"/>
      <name val="Times New Roman"/>
      <family val="1"/>
      <charset val="204"/>
    </font>
    <font>
      <sz val="8"/>
      <name val="Times New Roman"/>
      <family val="1"/>
      <charset val="204"/>
    </font>
    <font>
      <sz val="13"/>
      <color rgb="FF00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0">
    <xf numFmtId="0" fontId="0" fillId="0" borderId="0" xfId="0"/>
    <xf numFmtId="0" fontId="2" fillId="0" borderId="0" xfId="0" applyFont="1" applyFill="1" applyAlignment="1">
      <alignment horizontal="right"/>
    </xf>
    <xf numFmtId="3" fontId="5" fillId="0" borderId="2" xfId="0" applyNumberFormat="1" applyFont="1" applyFill="1" applyBorder="1" applyAlignment="1">
      <alignment horizontal="center" vertical="center" wrapText="1"/>
    </xf>
    <xf numFmtId="0" fontId="3" fillId="0" borderId="2" xfId="0" applyFont="1" applyFill="1" applyBorder="1"/>
    <xf numFmtId="3" fontId="3"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2" fillId="0" borderId="2" xfId="0"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wrapText="1"/>
    </xf>
    <xf numFmtId="0" fontId="2" fillId="0" borderId="2" xfId="0" applyFont="1" applyFill="1" applyBorder="1"/>
    <xf numFmtId="3" fontId="3" fillId="0" borderId="2" xfId="0" applyNumberFormat="1" applyFont="1" applyFill="1" applyBorder="1" applyAlignment="1">
      <alignment horizontal="center" vertical="center"/>
    </xf>
    <xf numFmtId="0" fontId="4" fillId="0" borderId="2" xfId="0" applyFont="1" applyFill="1" applyBorder="1" applyAlignment="1">
      <alignment wrapText="1"/>
    </xf>
    <xf numFmtId="3" fontId="4" fillId="0" borderId="2" xfId="0" applyNumberFormat="1" applyFont="1" applyFill="1" applyBorder="1" applyAlignment="1">
      <alignment horizontal="center" wrapText="1"/>
    </xf>
    <xf numFmtId="0" fontId="2" fillId="0" borderId="0" xfId="0" applyFont="1" applyFill="1"/>
    <xf numFmtId="0" fontId="5" fillId="0" borderId="2" xfId="0" applyFont="1" applyFill="1" applyBorder="1" applyAlignment="1">
      <alignment horizontal="center" vertical="center" wrapText="1"/>
    </xf>
    <xf numFmtId="0" fontId="4" fillId="0" borderId="0" xfId="0" applyFont="1" applyFill="1" applyBorder="1" applyAlignment="1">
      <alignment wrapText="1"/>
    </xf>
    <xf numFmtId="4" fontId="2" fillId="0" borderId="0" xfId="0" applyNumberFormat="1" applyFont="1" applyFill="1" applyAlignment="1">
      <alignment horizontal="center"/>
    </xf>
    <xf numFmtId="0" fontId="1" fillId="0" borderId="0" xfId="0" applyFont="1" applyFill="1"/>
    <xf numFmtId="3" fontId="4" fillId="0" borderId="2" xfId="0" applyNumberFormat="1" applyFont="1" applyFill="1" applyBorder="1" applyAlignment="1">
      <alignment horizontal="center" vertical="center" wrapText="1"/>
    </xf>
    <xf numFmtId="3" fontId="2" fillId="0" borderId="0" xfId="0" applyNumberFormat="1" applyFont="1" applyFill="1"/>
    <xf numFmtId="0" fontId="3" fillId="0" borderId="0" xfId="0" applyFont="1" applyFill="1" applyAlignment="1">
      <alignment horizontal="right"/>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wrapText="1"/>
    </xf>
    <xf numFmtId="0" fontId="2" fillId="0" borderId="2" xfId="0" applyFont="1" applyFill="1" applyBorder="1" applyAlignment="1">
      <alignment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3" fillId="0" borderId="2" xfId="0" applyNumberFormat="1" applyFont="1" applyFill="1" applyBorder="1" applyAlignment="1">
      <alignment horizontal="center" wrapText="1"/>
    </xf>
    <xf numFmtId="3" fontId="8" fillId="0" borderId="2" xfId="0" applyNumberFormat="1" applyFont="1" applyFill="1" applyBorder="1" applyAlignment="1">
      <alignment horizontal="center" vertical="center"/>
    </xf>
    <xf numFmtId="0" fontId="4" fillId="0" borderId="2" xfId="0" applyFont="1" applyFill="1" applyBorder="1" applyAlignment="1">
      <alignment horizontal="center" wrapText="1"/>
    </xf>
    <xf numFmtId="4" fontId="5" fillId="0" borderId="3" xfId="0" applyNumberFormat="1" applyFont="1" applyFill="1" applyBorder="1" applyAlignment="1">
      <alignment horizontal="center" vertical="center" wrapText="1"/>
    </xf>
    <xf numFmtId="0" fontId="10" fillId="0" borderId="2" xfId="0" applyFont="1" applyBorder="1" applyAlignment="1">
      <alignment wrapText="1"/>
    </xf>
    <xf numFmtId="0" fontId="10" fillId="0" borderId="2" xfId="0" applyFont="1" applyBorder="1" applyAlignment="1">
      <alignment vertical="center" wrapText="1"/>
    </xf>
    <xf numFmtId="49" fontId="2" fillId="0" borderId="0" xfId="0" applyNumberFormat="1" applyFont="1" applyFill="1" applyAlignment="1">
      <alignment vertical="center"/>
    </xf>
    <xf numFmtId="49" fontId="2" fillId="0" borderId="2" xfId="0" applyNumberFormat="1" applyFont="1" applyFill="1" applyBorder="1" applyAlignment="1">
      <alignment vertical="center" wrapText="1"/>
    </xf>
    <xf numFmtId="4"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3" fontId="5" fillId="0" borderId="2" xfId="0" applyNumberFormat="1" applyFont="1" applyBorder="1" applyAlignment="1">
      <alignment horizontal="center" vertical="center" wrapText="1"/>
    </xf>
    <xf numFmtId="3" fontId="11"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xf>
    <xf numFmtId="0" fontId="12" fillId="0" borderId="2" xfId="0" applyFont="1" applyBorder="1" applyAlignment="1">
      <alignment vertical="center"/>
    </xf>
    <xf numFmtId="0" fontId="1" fillId="0" borderId="2" xfId="0" applyFont="1" applyBorder="1" applyAlignment="1">
      <alignment horizontal="center" vertical="center" wrapText="1"/>
    </xf>
    <xf numFmtId="0" fontId="6" fillId="0" borderId="2" xfId="0" applyFont="1" applyBorder="1" applyAlignment="1">
      <alignment horizontal="right" vertical="center" wrapText="1"/>
    </xf>
    <xf numFmtId="0" fontId="4" fillId="0" borderId="2"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9"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9" fillId="0" borderId="2" xfId="0" applyFont="1" applyFill="1" applyBorder="1" applyAlignment="1">
      <alignment horizontal="center" vertical="center" wrapText="1"/>
    </xf>
    <xf numFmtId="0" fontId="2" fillId="0" borderId="0" xfId="0" applyFont="1" applyFill="1" applyAlignment="1">
      <alignment vertical="center"/>
    </xf>
    <xf numFmtId="0" fontId="3" fillId="0" borderId="2" xfId="0" applyFont="1" applyFill="1" applyBorder="1" applyAlignment="1">
      <alignment horizontal="center" vertical="center"/>
    </xf>
    <xf numFmtId="0" fontId="10" fillId="2" borderId="2" xfId="0" applyFont="1" applyFill="1" applyBorder="1" applyAlignment="1">
      <alignment vertical="center" wrapText="1"/>
    </xf>
    <xf numFmtId="0" fontId="10" fillId="0" borderId="2" xfId="0" applyFont="1" applyFill="1" applyBorder="1" applyAlignment="1">
      <alignment wrapText="1"/>
    </xf>
    <xf numFmtId="0" fontId="10" fillId="0" borderId="2" xfId="0" applyFont="1" applyFill="1" applyBorder="1" applyAlignment="1">
      <alignment vertical="center" wrapText="1"/>
    </xf>
    <xf numFmtId="0" fontId="10"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wrapText="1"/>
    </xf>
    <xf numFmtId="0" fontId="15" fillId="0" borderId="0" xfId="0" applyFont="1" applyFill="1"/>
    <xf numFmtId="0" fontId="3" fillId="0" borderId="0" xfId="0" applyFont="1" applyFill="1"/>
    <xf numFmtId="0" fontId="10" fillId="2" borderId="2" xfId="0" applyFont="1" applyFill="1" applyBorder="1" applyAlignment="1">
      <alignment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 fillId="0" borderId="0" xfId="0" applyFont="1" applyFill="1" applyAlignment="1">
      <alignment horizontal="center"/>
    </xf>
    <xf numFmtId="0" fontId="14" fillId="0" borderId="1" xfId="0" applyFont="1" applyFill="1" applyBorder="1" applyAlignment="1">
      <alignment horizontal="justify" vertical="center" wrapText="1"/>
    </xf>
    <xf numFmtId="0" fontId="14" fillId="0" borderId="3" xfId="0"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2"/>
  <sheetViews>
    <sheetView tabSelected="1" view="pageBreakPreview" topLeftCell="A70" zoomScaleSheetLayoutView="100" workbookViewId="0">
      <selection activeCell="G89" sqref="G89:G92"/>
    </sheetView>
  </sheetViews>
  <sheetFormatPr defaultRowHeight="15.75" x14ac:dyDescent="0.25"/>
  <cols>
    <col min="1" max="1" width="9.5703125" style="38" bestFit="1" customWidth="1"/>
    <col min="2" max="2" width="45" style="16" customWidth="1"/>
    <col min="3" max="3" width="9.140625" style="59"/>
    <col min="4" max="4" width="16.140625" style="16" customWidth="1"/>
    <col min="5" max="5" width="17.42578125" style="16" customWidth="1"/>
    <col min="6" max="6" width="14.7109375" style="16" customWidth="1"/>
    <col min="7" max="7" width="47.85546875" style="16" customWidth="1"/>
    <col min="8" max="16384" width="9.140625" style="16"/>
  </cols>
  <sheetData>
    <row r="2" spans="1:7" x14ac:dyDescent="0.25">
      <c r="A2" s="77" t="s">
        <v>158</v>
      </c>
      <c r="B2" s="77"/>
      <c r="C2" s="77"/>
      <c r="D2" s="77"/>
      <c r="E2" s="77"/>
      <c r="F2" s="77"/>
      <c r="G2" s="77"/>
    </row>
    <row r="3" spans="1:7" x14ac:dyDescent="0.25">
      <c r="E3" s="1"/>
      <c r="F3" s="23"/>
      <c r="G3" s="1"/>
    </row>
    <row r="4" spans="1:7" ht="63" customHeight="1" x14ac:dyDescent="0.25">
      <c r="A4" s="55" t="s">
        <v>74</v>
      </c>
      <c r="B4" s="48" t="s">
        <v>75</v>
      </c>
      <c r="C4" s="48" t="s">
        <v>76</v>
      </c>
      <c r="D4" s="58" t="s">
        <v>159</v>
      </c>
      <c r="E4" s="58" t="s">
        <v>160</v>
      </c>
      <c r="F4" s="54" t="s">
        <v>77</v>
      </c>
      <c r="G4" s="54" t="s">
        <v>78</v>
      </c>
    </row>
    <row r="5" spans="1:7" ht="31.5" x14ac:dyDescent="0.25">
      <c r="A5" s="41" t="s">
        <v>0</v>
      </c>
      <c r="B5" s="42" t="s">
        <v>130</v>
      </c>
      <c r="C5" s="43" t="s">
        <v>129</v>
      </c>
      <c r="D5" s="44">
        <f>D7+D12+D18+D19+D22+D41</f>
        <v>3843807</v>
      </c>
      <c r="E5" s="45">
        <f>E7+E12+E18+E19+E22+E41</f>
        <v>4596839.9036500007</v>
      </c>
      <c r="F5" s="46">
        <f>E5/D5*100-100</f>
        <v>19.590809414988854</v>
      </c>
      <c r="G5" s="47"/>
    </row>
    <row r="6" spans="1:7" x14ac:dyDescent="0.25">
      <c r="A6" s="39"/>
      <c r="B6" s="49" t="s">
        <v>79</v>
      </c>
      <c r="C6" s="26"/>
      <c r="D6" s="2"/>
      <c r="E6" s="3"/>
      <c r="F6" s="9"/>
      <c r="G6" s="3"/>
    </row>
    <row r="7" spans="1:7" x14ac:dyDescent="0.25">
      <c r="A7" s="28">
        <v>1</v>
      </c>
      <c r="B7" s="42" t="s">
        <v>80</v>
      </c>
      <c r="C7" s="27"/>
      <c r="D7" s="2">
        <f>D9+D10+D11</f>
        <v>743713</v>
      </c>
      <c r="E7" s="2">
        <f>E9+E10+E11</f>
        <v>717604.31700000004</v>
      </c>
      <c r="F7" s="9">
        <f>E7/D7*100-100</f>
        <v>-3.5105858039324289</v>
      </c>
      <c r="G7" s="21"/>
    </row>
    <row r="8" spans="1:7" x14ac:dyDescent="0.25">
      <c r="A8" s="39"/>
      <c r="B8" s="49" t="s">
        <v>79</v>
      </c>
      <c r="C8" s="26"/>
      <c r="D8" s="5"/>
      <c r="E8" s="3"/>
      <c r="F8" s="9"/>
      <c r="G8" s="3"/>
    </row>
    <row r="9" spans="1:7" ht="24.75" x14ac:dyDescent="0.25">
      <c r="A9" s="10" t="s">
        <v>1</v>
      </c>
      <c r="B9" s="50" t="s">
        <v>81</v>
      </c>
      <c r="C9" s="8" t="s">
        <v>2</v>
      </c>
      <c r="D9" s="4">
        <v>203851</v>
      </c>
      <c r="E9" s="4">
        <v>216429.11099999998</v>
      </c>
      <c r="F9" s="9">
        <f>E9/D9*100-100</f>
        <v>6.1702473865715461</v>
      </c>
      <c r="G9" s="36" t="s">
        <v>148</v>
      </c>
    </row>
    <row r="10" spans="1:7" x14ac:dyDescent="0.25">
      <c r="A10" s="10" t="s">
        <v>3</v>
      </c>
      <c r="B10" s="50" t="s">
        <v>82</v>
      </c>
      <c r="C10" s="8" t="s">
        <v>2</v>
      </c>
      <c r="D10" s="4">
        <v>61392</v>
      </c>
      <c r="E10" s="4">
        <v>61392</v>
      </c>
      <c r="F10" s="9">
        <f>E10/D10*100-100</f>
        <v>0</v>
      </c>
      <c r="G10" s="36" t="s">
        <v>150</v>
      </c>
    </row>
    <row r="11" spans="1:7" ht="36.75" x14ac:dyDescent="0.25">
      <c r="A11" s="10" t="s">
        <v>4</v>
      </c>
      <c r="B11" s="50" t="s">
        <v>5</v>
      </c>
      <c r="C11" s="27" t="s">
        <v>6</v>
      </c>
      <c r="D11" s="4">
        <v>478470</v>
      </c>
      <c r="E11" s="4">
        <v>439783.20600000001</v>
      </c>
      <c r="F11" s="9">
        <f>E11/D11*100-100</f>
        <v>-8.0855213493008904</v>
      </c>
      <c r="G11" s="36" t="s">
        <v>149</v>
      </c>
    </row>
    <row r="12" spans="1:7" ht="31.5" x14ac:dyDescent="0.25">
      <c r="A12" s="28">
        <v>2</v>
      </c>
      <c r="B12" s="42" t="s">
        <v>83</v>
      </c>
      <c r="C12" s="8" t="s">
        <v>2</v>
      </c>
      <c r="D12" s="2">
        <f>D14+D15+D16+D17</f>
        <v>1542367</v>
      </c>
      <c r="E12" s="2">
        <f>E14+E15+E16+E17</f>
        <v>1517044.0666500002</v>
      </c>
      <c r="F12" s="9">
        <f>E12/D12*100-100</f>
        <v>-1.6418228184342638</v>
      </c>
      <c r="G12" s="7"/>
    </row>
    <row r="13" spans="1:7" x14ac:dyDescent="0.25">
      <c r="A13" s="39"/>
      <c r="B13" s="49" t="s">
        <v>79</v>
      </c>
      <c r="C13" s="26"/>
      <c r="D13" s="15"/>
      <c r="E13" s="3"/>
      <c r="F13" s="9"/>
      <c r="G13" s="7"/>
    </row>
    <row r="14" spans="1:7" ht="24.75" customHeight="1" x14ac:dyDescent="0.25">
      <c r="A14" s="10" t="s">
        <v>7</v>
      </c>
      <c r="B14" s="50" t="s">
        <v>84</v>
      </c>
      <c r="C14" s="8" t="s">
        <v>2</v>
      </c>
      <c r="D14" s="4">
        <v>1394173</v>
      </c>
      <c r="E14" s="4">
        <v>1372083.9</v>
      </c>
      <c r="F14" s="9">
        <f t="shared" ref="F14:F19" si="0">E14/D14*100-100</f>
        <v>-1.5843873034408205</v>
      </c>
      <c r="G14" s="88" t="s">
        <v>166</v>
      </c>
    </row>
    <row r="15" spans="1:7" ht="36.75" customHeight="1" x14ac:dyDescent="0.25">
      <c r="A15" s="10" t="s">
        <v>8</v>
      </c>
      <c r="B15" s="50" t="s">
        <v>107</v>
      </c>
      <c r="C15" s="8" t="s">
        <v>2</v>
      </c>
      <c r="D15" s="4">
        <v>119202</v>
      </c>
      <c r="E15" s="4">
        <v>117477.28765</v>
      </c>
      <c r="F15" s="9">
        <f t="shared" si="0"/>
        <v>-1.4468820573480343</v>
      </c>
      <c r="G15" s="89"/>
    </row>
    <row r="16" spans="1:7" ht="96" x14ac:dyDescent="0.25">
      <c r="A16" s="10" t="s">
        <v>9</v>
      </c>
      <c r="B16" s="56" t="s">
        <v>118</v>
      </c>
      <c r="C16" s="8" t="s">
        <v>2</v>
      </c>
      <c r="D16" s="4">
        <v>8079</v>
      </c>
      <c r="E16" s="4">
        <v>7615.5290000000005</v>
      </c>
      <c r="F16" s="9">
        <f t="shared" si="0"/>
        <v>-5.7367372199529569</v>
      </c>
      <c r="G16" s="66" t="s">
        <v>192</v>
      </c>
    </row>
    <row r="17" spans="1:7" ht="108.75" x14ac:dyDescent="0.25">
      <c r="A17" s="10" t="s">
        <v>10</v>
      </c>
      <c r="B17" s="65" t="s">
        <v>131</v>
      </c>
      <c r="C17" s="8" t="s">
        <v>2</v>
      </c>
      <c r="D17" s="4">
        <v>20913</v>
      </c>
      <c r="E17" s="4">
        <v>19867.349999999999</v>
      </c>
      <c r="F17" s="9">
        <f t="shared" si="0"/>
        <v>-5</v>
      </c>
      <c r="G17" s="67" t="s">
        <v>190</v>
      </c>
    </row>
    <row r="18" spans="1:7" ht="72" x14ac:dyDescent="0.25">
      <c r="A18" s="28">
        <v>3</v>
      </c>
      <c r="B18" s="29" t="s">
        <v>11</v>
      </c>
      <c r="C18" s="30" t="s">
        <v>2</v>
      </c>
      <c r="D18" s="5">
        <v>1233901</v>
      </c>
      <c r="E18" s="5">
        <v>2033216.2549999999</v>
      </c>
      <c r="F18" s="9">
        <f t="shared" si="0"/>
        <v>64.779528908721176</v>
      </c>
      <c r="G18" s="66" t="s">
        <v>178</v>
      </c>
    </row>
    <row r="19" spans="1:7" x14ac:dyDescent="0.25">
      <c r="A19" s="28">
        <v>4</v>
      </c>
      <c r="B19" s="42" t="s">
        <v>85</v>
      </c>
      <c r="C19" s="8" t="s">
        <v>2</v>
      </c>
      <c r="D19" s="11">
        <v>200000</v>
      </c>
      <c r="E19" s="5">
        <v>201923.92800000001</v>
      </c>
      <c r="F19" s="9">
        <f t="shared" si="0"/>
        <v>0.96196400000000892</v>
      </c>
      <c r="G19" s="7"/>
    </row>
    <row r="20" spans="1:7" x14ac:dyDescent="0.25">
      <c r="A20" s="39"/>
      <c r="B20" s="49" t="s">
        <v>79</v>
      </c>
      <c r="C20" s="26"/>
      <c r="D20" s="15"/>
      <c r="E20" s="3"/>
      <c r="F20" s="9"/>
      <c r="G20" s="7"/>
    </row>
    <row r="21" spans="1:7" ht="31.5" x14ac:dyDescent="0.25">
      <c r="A21" s="10" t="s">
        <v>12</v>
      </c>
      <c r="B21" s="50" t="s">
        <v>86</v>
      </c>
      <c r="C21" s="8" t="s">
        <v>2</v>
      </c>
      <c r="D21" s="5">
        <v>200000</v>
      </c>
      <c r="E21" s="5">
        <v>201923.92800000001</v>
      </c>
      <c r="F21" s="9">
        <f>E21/D21*100-100</f>
        <v>0.96196400000000892</v>
      </c>
      <c r="G21" s="37" t="s">
        <v>151</v>
      </c>
    </row>
    <row r="22" spans="1:7" ht="31.5" x14ac:dyDescent="0.25">
      <c r="A22" s="28">
        <v>5</v>
      </c>
      <c r="B22" s="42" t="s">
        <v>87</v>
      </c>
      <c r="C22" s="8" t="s">
        <v>2</v>
      </c>
      <c r="D22" s="5">
        <f>D24+D25+D26+D27+D28+D29+D30+D31+D32+D33+D34+D35+D36+D37+D38+D39+D40</f>
        <v>81183</v>
      </c>
      <c r="E22" s="5">
        <f>E24+E25+E26+E27+E28+E29+E30+E31+E32+E33+E34+E35+E36+E37+E38+E39+E40</f>
        <v>83765.87999999999</v>
      </c>
      <c r="F22" s="9">
        <f>E22/D22*100-100</f>
        <v>3.1815527881452965</v>
      </c>
      <c r="G22" s="7"/>
    </row>
    <row r="23" spans="1:7" x14ac:dyDescent="0.25">
      <c r="A23" s="39"/>
      <c r="B23" s="49" t="s">
        <v>79</v>
      </c>
      <c r="C23" s="26"/>
      <c r="D23" s="11"/>
      <c r="E23" s="3"/>
      <c r="F23" s="9"/>
      <c r="G23" s="7"/>
    </row>
    <row r="24" spans="1:7" x14ac:dyDescent="0.25">
      <c r="A24" s="10" t="s">
        <v>13</v>
      </c>
      <c r="B24" s="7" t="s">
        <v>161</v>
      </c>
      <c r="C24" s="8" t="s">
        <v>2</v>
      </c>
      <c r="D24" s="4">
        <v>2620</v>
      </c>
      <c r="E24" s="4">
        <v>2619.5</v>
      </c>
      <c r="F24" s="9">
        <f t="shared" ref="F24:F41" si="1">E24/D24*100-100</f>
        <v>-1.9083969465654604E-2</v>
      </c>
      <c r="G24" s="62" t="s">
        <v>150</v>
      </c>
    </row>
    <row r="25" spans="1:7" ht="24.75" x14ac:dyDescent="0.25">
      <c r="A25" s="10" t="s">
        <v>14</v>
      </c>
      <c r="B25" s="51" t="s">
        <v>88</v>
      </c>
      <c r="C25" s="8" t="s">
        <v>2</v>
      </c>
      <c r="D25" s="4">
        <v>25107</v>
      </c>
      <c r="E25" s="4">
        <v>25026.093000000001</v>
      </c>
      <c r="F25" s="9">
        <f t="shared" si="1"/>
        <v>-0.32224877524195961</v>
      </c>
      <c r="G25" s="36" t="s">
        <v>152</v>
      </c>
    </row>
    <row r="26" spans="1:7" ht="31.5" x14ac:dyDescent="0.25">
      <c r="A26" s="10" t="s">
        <v>15</v>
      </c>
      <c r="B26" s="51" t="s">
        <v>89</v>
      </c>
      <c r="C26" s="8" t="s">
        <v>2</v>
      </c>
      <c r="D26" s="4">
        <v>4010</v>
      </c>
      <c r="E26" s="4">
        <v>4372.5640000000003</v>
      </c>
      <c r="F26" s="9">
        <f t="shared" si="1"/>
        <v>9.0414962593516179</v>
      </c>
      <c r="G26" s="36" t="s">
        <v>153</v>
      </c>
    </row>
    <row r="27" spans="1:7" x14ac:dyDescent="0.25">
      <c r="A27" s="10" t="s">
        <v>16</v>
      </c>
      <c r="B27" s="51" t="s">
        <v>162</v>
      </c>
      <c r="C27" s="8" t="s">
        <v>2</v>
      </c>
      <c r="D27" s="4">
        <v>4490</v>
      </c>
      <c r="E27" s="4">
        <v>4490</v>
      </c>
      <c r="F27" s="9">
        <f t="shared" si="1"/>
        <v>0</v>
      </c>
      <c r="G27" s="61" t="s">
        <v>150</v>
      </c>
    </row>
    <row r="28" spans="1:7" x14ac:dyDescent="0.25">
      <c r="A28" s="10" t="s">
        <v>17</v>
      </c>
      <c r="B28" s="51" t="s">
        <v>90</v>
      </c>
      <c r="C28" s="8" t="s">
        <v>2</v>
      </c>
      <c r="D28" s="4">
        <v>30</v>
      </c>
      <c r="E28" s="4">
        <v>29.7</v>
      </c>
      <c r="F28" s="9">
        <f t="shared" si="1"/>
        <v>-1</v>
      </c>
      <c r="G28" s="37" t="s">
        <v>150</v>
      </c>
    </row>
    <row r="29" spans="1:7" ht="37.5" customHeight="1" x14ac:dyDescent="0.25">
      <c r="A29" s="10" t="s">
        <v>18</v>
      </c>
      <c r="B29" s="51" t="s">
        <v>91</v>
      </c>
      <c r="C29" s="8" t="s">
        <v>2</v>
      </c>
      <c r="D29" s="4">
        <v>9668</v>
      </c>
      <c r="E29" s="4">
        <v>9838.7410000000018</v>
      </c>
      <c r="F29" s="9">
        <f t="shared" si="1"/>
        <v>1.7660426148117665</v>
      </c>
      <c r="G29" s="36" t="s">
        <v>167</v>
      </c>
    </row>
    <row r="30" spans="1:7" ht="60" x14ac:dyDescent="0.25">
      <c r="A30" s="10" t="s">
        <v>19</v>
      </c>
      <c r="B30" s="51" t="s">
        <v>92</v>
      </c>
      <c r="C30" s="8" t="s">
        <v>2</v>
      </c>
      <c r="D30" s="4">
        <v>7480</v>
      </c>
      <c r="E30" s="4">
        <v>7384.5339999999997</v>
      </c>
      <c r="F30" s="9">
        <f t="shared" si="1"/>
        <v>-1.2762834224598976</v>
      </c>
      <c r="G30" s="37" t="s">
        <v>168</v>
      </c>
    </row>
    <row r="31" spans="1:7" ht="31.5" x14ac:dyDescent="0.25">
      <c r="A31" s="10" t="s">
        <v>20</v>
      </c>
      <c r="B31" s="51" t="s">
        <v>93</v>
      </c>
      <c r="C31" s="8" t="s">
        <v>2</v>
      </c>
      <c r="D31" s="4">
        <v>17275</v>
      </c>
      <c r="E31" s="4">
        <v>19463.523000000001</v>
      </c>
      <c r="F31" s="9">
        <f>E31/D31*100-100</f>
        <v>12.668729377713461</v>
      </c>
      <c r="G31" s="63" t="s">
        <v>169</v>
      </c>
    </row>
    <row r="32" spans="1:7" ht="24.75" x14ac:dyDescent="0.25">
      <c r="A32" s="10" t="s">
        <v>21</v>
      </c>
      <c r="B32" s="51" t="s">
        <v>94</v>
      </c>
      <c r="C32" s="8" t="s">
        <v>2</v>
      </c>
      <c r="D32" s="4">
        <v>620</v>
      </c>
      <c r="E32" s="4">
        <v>607.78</v>
      </c>
      <c r="F32" s="9">
        <f t="shared" si="1"/>
        <v>-1.9709677419354961</v>
      </c>
      <c r="G32" s="36" t="s">
        <v>154</v>
      </c>
    </row>
    <row r="33" spans="1:7" ht="24.75" x14ac:dyDescent="0.25">
      <c r="A33" s="10" t="s">
        <v>22</v>
      </c>
      <c r="B33" s="51" t="s">
        <v>95</v>
      </c>
      <c r="C33" s="8" t="s">
        <v>2</v>
      </c>
      <c r="D33" s="4">
        <v>1083</v>
      </c>
      <c r="E33" s="4">
        <v>1097.664</v>
      </c>
      <c r="F33" s="9">
        <f t="shared" si="1"/>
        <v>1.3540166204986122</v>
      </c>
      <c r="G33" s="36" t="s">
        <v>170</v>
      </c>
    </row>
    <row r="34" spans="1:7" ht="31.5" x14ac:dyDescent="0.25">
      <c r="A34" s="10" t="s">
        <v>23</v>
      </c>
      <c r="B34" s="51" t="s">
        <v>132</v>
      </c>
      <c r="C34" s="8" t="s">
        <v>2</v>
      </c>
      <c r="D34" s="4">
        <v>220</v>
      </c>
      <c r="E34" s="4">
        <v>220</v>
      </c>
      <c r="F34" s="9">
        <f t="shared" si="1"/>
        <v>0</v>
      </c>
      <c r="G34" s="37" t="s">
        <v>150</v>
      </c>
    </row>
    <row r="35" spans="1:7" ht="31.5" x14ac:dyDescent="0.25">
      <c r="A35" s="10" t="s">
        <v>24</v>
      </c>
      <c r="B35" s="51" t="s">
        <v>96</v>
      </c>
      <c r="C35" s="8" t="s">
        <v>2</v>
      </c>
      <c r="D35" s="4">
        <v>26</v>
      </c>
      <c r="E35" s="4">
        <v>26</v>
      </c>
      <c r="F35" s="9">
        <v>0</v>
      </c>
      <c r="G35" s="61" t="s">
        <v>150</v>
      </c>
    </row>
    <row r="36" spans="1:7" ht="31.5" x14ac:dyDescent="0.25">
      <c r="A36" s="10" t="s">
        <v>25</v>
      </c>
      <c r="B36" s="51" t="s">
        <v>97</v>
      </c>
      <c r="C36" s="8" t="s">
        <v>2</v>
      </c>
      <c r="D36" s="4">
        <v>2280</v>
      </c>
      <c r="E36" s="6">
        <v>2281.23</v>
      </c>
      <c r="F36" s="9">
        <f t="shared" si="1"/>
        <v>5.3947368421063402E-2</v>
      </c>
      <c r="G36" s="61" t="s">
        <v>150</v>
      </c>
    </row>
    <row r="37" spans="1:7" ht="31.5" x14ac:dyDescent="0.25">
      <c r="A37" s="10" t="s">
        <v>26</v>
      </c>
      <c r="B37" s="51" t="s">
        <v>98</v>
      </c>
      <c r="C37" s="8" t="s">
        <v>2</v>
      </c>
      <c r="D37" s="4">
        <v>2733</v>
      </c>
      <c r="E37" s="4">
        <v>2881.3629999999998</v>
      </c>
      <c r="F37" s="9">
        <f t="shared" si="1"/>
        <v>5.4285766556897244</v>
      </c>
      <c r="G37" s="36" t="s">
        <v>155</v>
      </c>
    </row>
    <row r="38" spans="1:7" ht="31.5" x14ac:dyDescent="0.25">
      <c r="A38" s="10" t="s">
        <v>27</v>
      </c>
      <c r="B38" s="52" t="s">
        <v>163</v>
      </c>
      <c r="C38" s="31" t="s">
        <v>2</v>
      </c>
      <c r="D38" s="4">
        <v>2221</v>
      </c>
      <c r="E38" s="4">
        <v>2107.2910000000002</v>
      </c>
      <c r="F38" s="9">
        <f t="shared" si="1"/>
        <v>-5.1197208464655546</v>
      </c>
      <c r="G38" s="36" t="s">
        <v>156</v>
      </c>
    </row>
    <row r="39" spans="1:7" ht="37.5" customHeight="1" x14ac:dyDescent="0.25">
      <c r="A39" s="10" t="s">
        <v>28</v>
      </c>
      <c r="B39" s="50" t="s">
        <v>133</v>
      </c>
      <c r="C39" s="8" t="s">
        <v>2</v>
      </c>
      <c r="D39" s="4">
        <v>600</v>
      </c>
      <c r="E39" s="4">
        <v>599.89700000000005</v>
      </c>
      <c r="F39" s="9">
        <f t="shared" si="1"/>
        <v>-1.7166666666653896E-2</v>
      </c>
      <c r="G39" s="36" t="s">
        <v>150</v>
      </c>
    </row>
    <row r="40" spans="1:7" ht="48" customHeight="1" x14ac:dyDescent="0.25">
      <c r="A40" s="10" t="s">
        <v>146</v>
      </c>
      <c r="B40" s="51" t="s">
        <v>134</v>
      </c>
      <c r="C40" s="8" t="s">
        <v>2</v>
      </c>
      <c r="D40" s="4">
        <v>720</v>
      </c>
      <c r="E40" s="4">
        <v>720</v>
      </c>
      <c r="F40" s="9">
        <f t="shared" si="1"/>
        <v>0</v>
      </c>
      <c r="G40" s="61" t="s">
        <v>150</v>
      </c>
    </row>
    <row r="41" spans="1:7" x14ac:dyDescent="0.25">
      <c r="A41" s="28">
        <v>6</v>
      </c>
      <c r="B41" s="25" t="s">
        <v>135</v>
      </c>
      <c r="C41" s="8" t="s">
        <v>2</v>
      </c>
      <c r="D41" s="11">
        <f>D43+D44+D45+D46+D47+D48</f>
        <v>42643</v>
      </c>
      <c r="E41" s="11">
        <f>E43+E44+E45+E46+E47+E48</f>
        <v>43285.457000000002</v>
      </c>
      <c r="F41" s="9">
        <f t="shared" si="1"/>
        <v>1.5065942827662298</v>
      </c>
      <c r="G41" s="7"/>
    </row>
    <row r="42" spans="1:7" x14ac:dyDescent="0.25">
      <c r="A42" s="39"/>
      <c r="B42" s="49" t="s">
        <v>79</v>
      </c>
      <c r="C42" s="26"/>
      <c r="D42" s="32"/>
      <c r="E42" s="3"/>
      <c r="F42" s="9"/>
      <c r="G42" s="7"/>
    </row>
    <row r="43" spans="1:7" ht="48" x14ac:dyDescent="0.25">
      <c r="A43" s="10" t="s">
        <v>29</v>
      </c>
      <c r="B43" s="51" t="s">
        <v>136</v>
      </c>
      <c r="C43" s="8" t="s">
        <v>2</v>
      </c>
      <c r="D43" s="4">
        <v>13177</v>
      </c>
      <c r="E43" s="4">
        <v>13921.78</v>
      </c>
      <c r="F43" s="9">
        <f t="shared" ref="F43:F50" si="2">E43/D43*100-100</f>
        <v>5.6521211201335859</v>
      </c>
      <c r="G43" s="37" t="s">
        <v>171</v>
      </c>
    </row>
    <row r="44" spans="1:7" x14ac:dyDescent="0.25">
      <c r="A44" s="10" t="s">
        <v>30</v>
      </c>
      <c r="B44" s="50" t="s">
        <v>99</v>
      </c>
      <c r="C44" s="8" t="s">
        <v>2</v>
      </c>
      <c r="D44" s="4">
        <v>19556</v>
      </c>
      <c r="E44" s="4">
        <v>19556.028999999999</v>
      </c>
      <c r="F44" s="9">
        <f t="shared" si="2"/>
        <v>1.4829208426192508E-4</v>
      </c>
      <c r="G44" s="36" t="s">
        <v>150</v>
      </c>
    </row>
    <row r="45" spans="1:7" ht="48" x14ac:dyDescent="0.25">
      <c r="A45" s="10" t="s">
        <v>31</v>
      </c>
      <c r="B45" s="50" t="s">
        <v>100</v>
      </c>
      <c r="C45" s="8" t="s">
        <v>2</v>
      </c>
      <c r="D45" s="4">
        <v>3804</v>
      </c>
      <c r="E45" s="6">
        <v>3922.8330000000001</v>
      </c>
      <c r="F45" s="9">
        <f t="shared" si="2"/>
        <v>3.1238958990536219</v>
      </c>
      <c r="G45" s="37" t="s">
        <v>172</v>
      </c>
    </row>
    <row r="46" spans="1:7" ht="36.75" x14ac:dyDescent="0.25">
      <c r="A46" s="10" t="s">
        <v>32</v>
      </c>
      <c r="B46" s="50" t="s">
        <v>137</v>
      </c>
      <c r="C46" s="8" t="s">
        <v>2</v>
      </c>
      <c r="D46" s="4">
        <v>2147</v>
      </c>
      <c r="E46" s="4">
        <v>1973.9850000000001</v>
      </c>
      <c r="F46" s="9">
        <f t="shared" si="2"/>
        <v>-8.0584536562645468</v>
      </c>
      <c r="G46" s="36" t="s">
        <v>173</v>
      </c>
    </row>
    <row r="47" spans="1:7" x14ac:dyDescent="0.25">
      <c r="A47" s="10" t="s">
        <v>33</v>
      </c>
      <c r="B47" s="51" t="s">
        <v>101</v>
      </c>
      <c r="C47" s="8" t="s">
        <v>2</v>
      </c>
      <c r="D47" s="4">
        <v>1607</v>
      </c>
      <c r="E47" s="4">
        <v>1559.08</v>
      </c>
      <c r="F47" s="9">
        <f t="shared" si="2"/>
        <v>-2.9819539514623585</v>
      </c>
      <c r="G47" s="36" t="s">
        <v>174</v>
      </c>
    </row>
    <row r="48" spans="1:7" x14ac:dyDescent="0.25">
      <c r="A48" s="10" t="s">
        <v>34</v>
      </c>
      <c r="B48" s="50" t="s">
        <v>102</v>
      </c>
      <c r="C48" s="8" t="s">
        <v>2</v>
      </c>
      <c r="D48" s="4">
        <v>2352</v>
      </c>
      <c r="E48" s="4">
        <v>2351.75</v>
      </c>
      <c r="F48" s="9">
        <f t="shared" si="2"/>
        <v>-1.0629251700677855E-2</v>
      </c>
      <c r="G48" s="64" t="s">
        <v>150</v>
      </c>
    </row>
    <row r="49" spans="1:7" x14ac:dyDescent="0.25">
      <c r="A49" s="28" t="s">
        <v>35</v>
      </c>
      <c r="B49" s="42" t="s">
        <v>103</v>
      </c>
      <c r="C49" s="8" t="s">
        <v>2</v>
      </c>
      <c r="D49" s="11">
        <f>D50</f>
        <v>1125173</v>
      </c>
      <c r="E49" s="11">
        <f>E50</f>
        <v>1392493.1669000001</v>
      </c>
      <c r="F49" s="9">
        <f t="shared" si="2"/>
        <v>23.758139139492343</v>
      </c>
      <c r="G49" s="7"/>
    </row>
    <row r="50" spans="1:7" ht="31.5" x14ac:dyDescent="0.25">
      <c r="A50" s="10">
        <v>7</v>
      </c>
      <c r="B50" s="42" t="s">
        <v>104</v>
      </c>
      <c r="C50" s="8" t="s">
        <v>2</v>
      </c>
      <c r="D50" s="2">
        <f>D52+D57+D58+D59+D60+D61+D62+D63+D64+D65+D79</f>
        <v>1125173</v>
      </c>
      <c r="E50" s="2">
        <f>E52+E57+E58+E59+E60+E61+E62+E63+E64+E65+E79</f>
        <v>1392493.1669000001</v>
      </c>
      <c r="F50" s="9">
        <f t="shared" si="2"/>
        <v>23.758139139492343</v>
      </c>
      <c r="G50" s="7"/>
    </row>
    <row r="51" spans="1:7" x14ac:dyDescent="0.25">
      <c r="A51" s="39"/>
      <c r="B51" s="49" t="s">
        <v>79</v>
      </c>
      <c r="C51" s="26"/>
      <c r="D51" s="32"/>
      <c r="E51" s="12"/>
      <c r="F51" s="9"/>
      <c r="G51" s="7"/>
    </row>
    <row r="52" spans="1:7" x14ac:dyDescent="0.25">
      <c r="A52" s="10" t="s">
        <v>36</v>
      </c>
      <c r="B52" s="50" t="s">
        <v>105</v>
      </c>
      <c r="C52" s="8" t="s">
        <v>2</v>
      </c>
      <c r="D52" s="4">
        <f>D54+D55+D56</f>
        <v>150153</v>
      </c>
      <c r="E52" s="4">
        <f>E54+E55+E56</f>
        <v>153311.93290000001</v>
      </c>
      <c r="F52" s="9">
        <f>E52/D52*100-100</f>
        <v>2.1038093810979603</v>
      </c>
      <c r="G52" s="7"/>
    </row>
    <row r="53" spans="1:7" x14ac:dyDescent="0.25">
      <c r="A53" s="39"/>
      <c r="B53" s="49" t="s">
        <v>79</v>
      </c>
      <c r="C53" s="26"/>
      <c r="D53" s="4"/>
      <c r="E53" s="3"/>
      <c r="F53" s="9"/>
      <c r="G53" s="7"/>
    </row>
    <row r="54" spans="1:7" ht="31.5" customHeight="1" x14ac:dyDescent="0.25">
      <c r="A54" s="10" t="s">
        <v>37</v>
      </c>
      <c r="B54" s="50" t="s">
        <v>106</v>
      </c>
      <c r="C54" s="8" t="s">
        <v>2</v>
      </c>
      <c r="D54" s="4">
        <v>136440</v>
      </c>
      <c r="E54" s="4">
        <v>139512.20000000001</v>
      </c>
      <c r="F54" s="9">
        <f t="shared" ref="F54:F65" si="3">E54/D54*100-100</f>
        <v>2.2516857226619891</v>
      </c>
      <c r="G54" s="74" t="s">
        <v>175</v>
      </c>
    </row>
    <row r="55" spans="1:7" ht="31.5" x14ac:dyDescent="0.25">
      <c r="A55" s="10" t="s">
        <v>38</v>
      </c>
      <c r="B55" s="50" t="s">
        <v>107</v>
      </c>
      <c r="C55" s="8" t="s">
        <v>2</v>
      </c>
      <c r="D55" s="4">
        <v>11666</v>
      </c>
      <c r="E55" s="4">
        <v>11953.4329</v>
      </c>
      <c r="F55" s="9">
        <f t="shared" si="3"/>
        <v>2.4638513629350314</v>
      </c>
      <c r="G55" s="76"/>
    </row>
    <row r="56" spans="1:7" ht="96.75" x14ac:dyDescent="0.25">
      <c r="A56" s="10" t="s">
        <v>39</v>
      </c>
      <c r="B56" s="56" t="s">
        <v>131</v>
      </c>
      <c r="C56" s="8"/>
      <c r="D56" s="4">
        <v>2047</v>
      </c>
      <c r="E56" s="13">
        <v>1846.3</v>
      </c>
      <c r="F56" s="9">
        <f t="shared" si="3"/>
        <v>-9.8045920859794791</v>
      </c>
      <c r="G56" s="67" t="s">
        <v>191</v>
      </c>
    </row>
    <row r="57" spans="1:7" x14ac:dyDescent="0.25">
      <c r="A57" s="10" t="s">
        <v>40</v>
      </c>
      <c r="B57" s="14" t="s">
        <v>11</v>
      </c>
      <c r="C57" s="8" t="s">
        <v>2</v>
      </c>
      <c r="D57" s="4">
        <v>22598</v>
      </c>
      <c r="E57" s="13">
        <v>21471.01</v>
      </c>
      <c r="F57" s="9">
        <f t="shared" si="3"/>
        <v>-4.9871227542260499</v>
      </c>
      <c r="G57" s="36" t="s">
        <v>174</v>
      </c>
    </row>
    <row r="58" spans="1:7" ht="48.75" x14ac:dyDescent="0.25">
      <c r="A58" s="10" t="s">
        <v>41</v>
      </c>
      <c r="B58" s="51" t="s">
        <v>138</v>
      </c>
      <c r="C58" s="8" t="s">
        <v>2</v>
      </c>
      <c r="D58" s="4">
        <v>888500</v>
      </c>
      <c r="E58" s="33">
        <v>1154282.6429999997</v>
      </c>
      <c r="F58" s="9">
        <f t="shared" si="3"/>
        <v>29.913634552616742</v>
      </c>
      <c r="G58" s="36" t="s">
        <v>176</v>
      </c>
    </row>
    <row r="59" spans="1:7" x14ac:dyDescent="0.25">
      <c r="A59" s="10" t="s">
        <v>42</v>
      </c>
      <c r="B59" s="51" t="s">
        <v>108</v>
      </c>
      <c r="C59" s="8" t="s">
        <v>2</v>
      </c>
      <c r="D59" s="4">
        <v>1502</v>
      </c>
      <c r="E59" s="13">
        <v>1494.8679999999999</v>
      </c>
      <c r="F59" s="9">
        <f t="shared" si="3"/>
        <v>-0.47483355525966431</v>
      </c>
      <c r="G59" s="36" t="s">
        <v>177</v>
      </c>
    </row>
    <row r="60" spans="1:7" ht="38.25" customHeight="1" x14ac:dyDescent="0.25">
      <c r="A60" s="10" t="s">
        <v>43</v>
      </c>
      <c r="B60" s="51" t="s">
        <v>109</v>
      </c>
      <c r="C60" s="8" t="s">
        <v>2</v>
      </c>
      <c r="D60" s="4">
        <v>3776</v>
      </c>
      <c r="E60" s="13">
        <v>3743.4110000000001</v>
      </c>
      <c r="F60" s="9">
        <f t="shared" si="3"/>
        <v>-0.86305614406779796</v>
      </c>
      <c r="G60" s="37" t="s">
        <v>179</v>
      </c>
    </row>
    <row r="61" spans="1:7" ht="36.75" x14ac:dyDescent="0.25">
      <c r="A61" s="10" t="s">
        <v>44</v>
      </c>
      <c r="B61" s="50" t="s">
        <v>137</v>
      </c>
      <c r="C61" s="8" t="s">
        <v>2</v>
      </c>
      <c r="D61" s="4">
        <v>1313</v>
      </c>
      <c r="E61" s="13">
        <v>912.55399999999997</v>
      </c>
      <c r="F61" s="9">
        <f t="shared" si="3"/>
        <v>-30.498552932216299</v>
      </c>
      <c r="G61" s="36" t="s">
        <v>180</v>
      </c>
    </row>
    <row r="62" spans="1:7" x14ac:dyDescent="0.25">
      <c r="A62" s="10" t="s">
        <v>45</v>
      </c>
      <c r="B62" s="50" t="s">
        <v>92</v>
      </c>
      <c r="C62" s="8" t="s">
        <v>2</v>
      </c>
      <c r="D62" s="4">
        <v>2109</v>
      </c>
      <c r="E62" s="13">
        <v>2103.5749999999998</v>
      </c>
      <c r="F62" s="9">
        <f t="shared" si="3"/>
        <v>-0.25723091512566043</v>
      </c>
      <c r="G62" s="36" t="s">
        <v>157</v>
      </c>
    </row>
    <row r="63" spans="1:7" ht="40.5" customHeight="1" x14ac:dyDescent="0.25">
      <c r="A63" s="24" t="s">
        <v>46</v>
      </c>
      <c r="B63" s="53" t="s">
        <v>139</v>
      </c>
      <c r="C63" s="8" t="s">
        <v>2</v>
      </c>
      <c r="D63" s="4">
        <v>2381</v>
      </c>
      <c r="E63" s="13">
        <v>2334.6639999999998</v>
      </c>
      <c r="F63" s="9">
        <f t="shared" si="3"/>
        <v>-1.9460730785384328</v>
      </c>
      <c r="G63" s="37" t="s">
        <v>181</v>
      </c>
    </row>
    <row r="64" spans="1:7" ht="36.75" x14ac:dyDescent="0.25">
      <c r="A64" s="10" t="s">
        <v>47</v>
      </c>
      <c r="B64" s="50" t="s">
        <v>110</v>
      </c>
      <c r="C64" s="8" t="s">
        <v>2</v>
      </c>
      <c r="D64" s="4">
        <v>1179</v>
      </c>
      <c r="E64" s="13">
        <v>1112.337</v>
      </c>
      <c r="F64" s="9">
        <f t="shared" si="3"/>
        <v>-5.6541984732824488</v>
      </c>
      <c r="G64" s="36" t="s">
        <v>182</v>
      </c>
    </row>
    <row r="65" spans="1:7" x14ac:dyDescent="0.25">
      <c r="A65" s="10" t="s">
        <v>48</v>
      </c>
      <c r="B65" s="50" t="s">
        <v>140</v>
      </c>
      <c r="C65" s="8" t="s">
        <v>2</v>
      </c>
      <c r="D65" s="4">
        <f t="shared" ref="D65" si="4">D67+D68+D69+D70+D71+D72+D73+D74+D75+D76+D77+D78</f>
        <v>42865</v>
      </c>
      <c r="E65" s="4">
        <f>E67+E68+E69+E70+E71+E72+E73+E74+E75+E76+E77+E78</f>
        <v>42929.649000000005</v>
      </c>
      <c r="F65" s="9">
        <f t="shared" si="3"/>
        <v>0.15082001633035702</v>
      </c>
      <c r="G65" s="7"/>
    </row>
    <row r="66" spans="1:7" x14ac:dyDescent="0.25">
      <c r="A66" s="39"/>
      <c r="B66" s="49" t="s">
        <v>79</v>
      </c>
      <c r="C66" s="8" t="s">
        <v>2</v>
      </c>
      <c r="D66" s="4"/>
      <c r="E66" s="13"/>
      <c r="F66" s="9"/>
      <c r="G66" s="7"/>
    </row>
    <row r="67" spans="1:7" x14ac:dyDescent="0.25">
      <c r="A67" s="10" t="s">
        <v>49</v>
      </c>
      <c r="B67" s="51" t="s">
        <v>111</v>
      </c>
      <c r="C67" s="8" t="s">
        <v>2</v>
      </c>
      <c r="D67" s="4">
        <v>18697</v>
      </c>
      <c r="E67" s="13">
        <v>18697.416000000001</v>
      </c>
      <c r="F67" s="9">
        <f t="shared" ref="F67:F86" si="5">E67/D67*100-100</f>
        <v>2.2249558752776011E-3</v>
      </c>
      <c r="G67" s="36" t="s">
        <v>150</v>
      </c>
    </row>
    <row r="68" spans="1:7" ht="38.25" customHeight="1" x14ac:dyDescent="0.25">
      <c r="A68" s="10" t="s">
        <v>50</v>
      </c>
      <c r="B68" s="51" t="s">
        <v>141</v>
      </c>
      <c r="C68" s="8" t="s">
        <v>2</v>
      </c>
      <c r="D68" s="4">
        <v>8459</v>
      </c>
      <c r="E68" s="33">
        <v>8371.598</v>
      </c>
      <c r="F68" s="9">
        <f t="shared" si="5"/>
        <v>-1.0332427000827522</v>
      </c>
      <c r="G68" s="37" t="s">
        <v>174</v>
      </c>
    </row>
    <row r="69" spans="1:7" ht="36.75" customHeight="1" x14ac:dyDescent="0.25">
      <c r="A69" s="10" t="s">
        <v>51</v>
      </c>
      <c r="B69" s="51" t="s">
        <v>112</v>
      </c>
      <c r="C69" s="8" t="s">
        <v>2</v>
      </c>
      <c r="D69" s="4">
        <v>5297</v>
      </c>
      <c r="E69" s="13">
        <v>5283.482</v>
      </c>
      <c r="F69" s="9">
        <f t="shared" si="5"/>
        <v>-0.25520105720218567</v>
      </c>
      <c r="G69" s="36" t="s">
        <v>183</v>
      </c>
    </row>
    <row r="70" spans="1:7" ht="37.5" customHeight="1" x14ac:dyDescent="0.25">
      <c r="A70" s="10" t="s">
        <v>52</v>
      </c>
      <c r="B70" s="51" t="s">
        <v>101</v>
      </c>
      <c r="C70" s="8" t="s">
        <v>2</v>
      </c>
      <c r="D70" s="4">
        <v>824</v>
      </c>
      <c r="E70" s="13">
        <v>827.57600000000002</v>
      </c>
      <c r="F70" s="9">
        <f t="shared" si="5"/>
        <v>0.43398058252428484</v>
      </c>
      <c r="G70" s="37" t="s">
        <v>184</v>
      </c>
    </row>
    <row r="71" spans="1:7" ht="36" customHeight="1" x14ac:dyDescent="0.25">
      <c r="A71" s="10" t="s">
        <v>53</v>
      </c>
      <c r="B71" s="51" t="s">
        <v>164</v>
      </c>
      <c r="C71" s="8" t="s">
        <v>2</v>
      </c>
      <c r="D71" s="4">
        <v>328</v>
      </c>
      <c r="E71" s="13">
        <v>319.512</v>
      </c>
      <c r="F71" s="9">
        <f t="shared" si="5"/>
        <v>-2.5878048780487859</v>
      </c>
      <c r="G71" s="37" t="s">
        <v>174</v>
      </c>
    </row>
    <row r="72" spans="1:7" ht="168.75" x14ac:dyDescent="0.25">
      <c r="A72" s="10" t="s">
        <v>54</v>
      </c>
      <c r="B72" s="51" t="s">
        <v>100</v>
      </c>
      <c r="C72" s="8" t="s">
        <v>2</v>
      </c>
      <c r="D72" s="4">
        <v>976</v>
      </c>
      <c r="E72" s="13">
        <v>1133.2539999999999</v>
      </c>
      <c r="F72" s="9">
        <f t="shared" si="5"/>
        <v>16.112090163934425</v>
      </c>
      <c r="G72" s="67" t="s">
        <v>193</v>
      </c>
    </row>
    <row r="73" spans="1:7" x14ac:dyDescent="0.25">
      <c r="A73" s="10" t="s">
        <v>55</v>
      </c>
      <c r="B73" s="51" t="s">
        <v>113</v>
      </c>
      <c r="C73" s="8" t="s">
        <v>2</v>
      </c>
      <c r="D73" s="4">
        <v>302</v>
      </c>
      <c r="E73" s="13">
        <v>301.91000000000003</v>
      </c>
      <c r="F73" s="9">
        <f t="shared" si="5"/>
        <v>-2.98013245032962E-2</v>
      </c>
      <c r="G73" s="36" t="s">
        <v>150</v>
      </c>
    </row>
    <row r="74" spans="1:7" x14ac:dyDescent="0.25">
      <c r="A74" s="10" t="s">
        <v>56</v>
      </c>
      <c r="B74" s="50" t="s">
        <v>99</v>
      </c>
      <c r="C74" s="8" t="s">
        <v>2</v>
      </c>
      <c r="D74" s="4">
        <v>1528</v>
      </c>
      <c r="E74" s="13">
        <v>1528.473</v>
      </c>
      <c r="F74" s="9">
        <f t="shared" si="5"/>
        <v>3.0955497382194608E-2</v>
      </c>
      <c r="G74" s="36" t="s">
        <v>150</v>
      </c>
    </row>
    <row r="75" spans="1:7" x14ac:dyDescent="0.25">
      <c r="A75" s="10" t="s">
        <v>57</v>
      </c>
      <c r="B75" s="51" t="s">
        <v>114</v>
      </c>
      <c r="C75" s="8" t="s">
        <v>2</v>
      </c>
      <c r="D75" s="4">
        <v>368</v>
      </c>
      <c r="E75" s="13">
        <v>357.93599999999998</v>
      </c>
      <c r="F75" s="9">
        <f t="shared" si="5"/>
        <v>-2.7347826086956672</v>
      </c>
      <c r="G75" s="37" t="s">
        <v>185</v>
      </c>
    </row>
    <row r="76" spans="1:7" ht="24.75" x14ac:dyDescent="0.25">
      <c r="A76" s="10" t="s">
        <v>58</v>
      </c>
      <c r="B76" s="51" t="s">
        <v>115</v>
      </c>
      <c r="C76" s="8" t="s">
        <v>2</v>
      </c>
      <c r="D76" s="4">
        <v>5348</v>
      </c>
      <c r="E76" s="13">
        <v>5371.5099999999993</v>
      </c>
      <c r="F76" s="9">
        <f t="shared" si="5"/>
        <v>0.43960359012713468</v>
      </c>
      <c r="G76" s="70" t="s">
        <v>200</v>
      </c>
    </row>
    <row r="77" spans="1:7" x14ac:dyDescent="0.25">
      <c r="A77" s="10" t="s">
        <v>59</v>
      </c>
      <c r="B77" s="51" t="s">
        <v>116</v>
      </c>
      <c r="C77" s="8" t="s">
        <v>2</v>
      </c>
      <c r="D77" s="4">
        <v>644</v>
      </c>
      <c r="E77" s="13">
        <v>642.98199999999997</v>
      </c>
      <c r="F77" s="9">
        <f t="shared" si="5"/>
        <v>-0.15807453416148576</v>
      </c>
      <c r="G77" s="36" t="s">
        <v>186</v>
      </c>
    </row>
    <row r="78" spans="1:7" x14ac:dyDescent="0.25">
      <c r="A78" s="10" t="s">
        <v>60</v>
      </c>
      <c r="B78" s="51" t="s">
        <v>117</v>
      </c>
      <c r="C78" s="8" t="s">
        <v>2</v>
      </c>
      <c r="D78" s="4">
        <v>94</v>
      </c>
      <c r="E78" s="13">
        <v>94</v>
      </c>
      <c r="F78" s="9">
        <f t="shared" si="5"/>
        <v>0</v>
      </c>
      <c r="G78" s="37" t="s">
        <v>150</v>
      </c>
    </row>
    <row r="79" spans="1:7" x14ac:dyDescent="0.25">
      <c r="A79" s="10" t="s">
        <v>165</v>
      </c>
      <c r="B79" s="57" t="s">
        <v>142</v>
      </c>
      <c r="C79" s="8" t="s">
        <v>2</v>
      </c>
      <c r="D79" s="4">
        <v>8797</v>
      </c>
      <c r="E79" s="33">
        <v>8796.5229999999992</v>
      </c>
      <c r="F79" s="9">
        <f t="shared" si="5"/>
        <v>-5.4223030578697262E-3</v>
      </c>
      <c r="G79" s="61" t="s">
        <v>150</v>
      </c>
    </row>
    <row r="80" spans="1:7" x14ac:dyDescent="0.25">
      <c r="A80" s="28" t="s">
        <v>61</v>
      </c>
      <c r="B80" s="42" t="s">
        <v>119</v>
      </c>
      <c r="C80" s="8" t="s">
        <v>2</v>
      </c>
      <c r="D80" s="2">
        <f>D5+D49+D86</f>
        <v>6380083</v>
      </c>
      <c r="E80" s="2">
        <f>E5+E49+E86</f>
        <v>7530126.5725035006</v>
      </c>
      <c r="F80" s="9">
        <f t="shared" si="5"/>
        <v>18.02552682313852</v>
      </c>
      <c r="G80" s="36"/>
    </row>
    <row r="81" spans="1:7" x14ac:dyDescent="0.25">
      <c r="A81" s="10" t="s">
        <v>62</v>
      </c>
      <c r="B81" s="50" t="s">
        <v>120</v>
      </c>
      <c r="C81" s="8" t="s">
        <v>2</v>
      </c>
      <c r="D81" s="21">
        <v>10000</v>
      </c>
      <c r="E81" s="13">
        <f>E82-E80</f>
        <v>-66485.703862800263</v>
      </c>
      <c r="F81" s="9">
        <f t="shared" si="5"/>
        <v>-764.85703862800256</v>
      </c>
      <c r="G81" s="63"/>
    </row>
    <row r="82" spans="1:7" ht="25.5" customHeight="1" x14ac:dyDescent="0.25">
      <c r="A82" s="28" t="s">
        <v>63</v>
      </c>
      <c r="B82" s="42" t="s">
        <v>121</v>
      </c>
      <c r="C82" s="8" t="s">
        <v>2</v>
      </c>
      <c r="D82" s="2">
        <f>D80+D81</f>
        <v>6390083</v>
      </c>
      <c r="E82" s="2">
        <v>7463640.8686407004</v>
      </c>
      <c r="F82" s="9">
        <f t="shared" si="5"/>
        <v>16.800374402659557</v>
      </c>
      <c r="G82" s="78" t="s">
        <v>194</v>
      </c>
    </row>
    <row r="83" spans="1:7" ht="24.75" customHeight="1" x14ac:dyDescent="0.25">
      <c r="A83" s="28" t="s">
        <v>64</v>
      </c>
      <c r="B83" s="42" t="s">
        <v>122</v>
      </c>
      <c r="C83" s="17" t="s">
        <v>65</v>
      </c>
      <c r="D83" s="2">
        <v>5412875</v>
      </c>
      <c r="E83" s="2">
        <v>6478032.3500000006</v>
      </c>
      <c r="F83" s="9">
        <f t="shared" si="5"/>
        <v>19.678218137311518</v>
      </c>
      <c r="G83" s="79"/>
    </row>
    <row r="84" spans="1:7" x14ac:dyDescent="0.25">
      <c r="A84" s="80" t="s">
        <v>66</v>
      </c>
      <c r="B84" s="83" t="s">
        <v>123</v>
      </c>
      <c r="C84" s="17" t="s">
        <v>67</v>
      </c>
      <c r="D84" s="17">
        <v>13.76</v>
      </c>
      <c r="E84" s="17">
        <v>12.2</v>
      </c>
      <c r="F84" s="9">
        <f t="shared" si="5"/>
        <v>-11.33720930232559</v>
      </c>
      <c r="G84" s="7"/>
    </row>
    <row r="85" spans="1:7" x14ac:dyDescent="0.25">
      <c r="A85" s="81"/>
      <c r="B85" s="84"/>
      <c r="C85" s="17" t="s">
        <v>65</v>
      </c>
      <c r="D85" s="2">
        <v>838200</v>
      </c>
      <c r="E85" s="2">
        <v>907309.59</v>
      </c>
      <c r="F85" s="9">
        <f t="shared" si="5"/>
        <v>8.2449999999999903</v>
      </c>
      <c r="G85" s="86" t="s">
        <v>187</v>
      </c>
    </row>
    <row r="86" spans="1:7" ht="36" customHeight="1" x14ac:dyDescent="0.25">
      <c r="A86" s="82"/>
      <c r="B86" s="85"/>
      <c r="C86" s="17" t="s">
        <v>129</v>
      </c>
      <c r="D86" s="2">
        <v>1411103</v>
      </c>
      <c r="E86" s="2">
        <v>1540793.5019535001</v>
      </c>
      <c r="F86" s="9">
        <f t="shared" si="5"/>
        <v>9.1907183213061074</v>
      </c>
      <c r="G86" s="87"/>
    </row>
    <row r="87" spans="1:7" ht="31.5" x14ac:dyDescent="0.25">
      <c r="A87" s="28" t="s">
        <v>68</v>
      </c>
      <c r="B87" s="42" t="s">
        <v>69</v>
      </c>
      <c r="C87" s="27" t="s">
        <v>145</v>
      </c>
      <c r="D87" s="35">
        <f>D82/D83*1000</f>
        <v>1180.5340045724315</v>
      </c>
      <c r="E87" s="40" t="s">
        <v>147</v>
      </c>
      <c r="F87" s="9"/>
      <c r="G87" s="7"/>
    </row>
    <row r="88" spans="1:7" x14ac:dyDescent="0.25">
      <c r="A88" s="39"/>
      <c r="B88" s="50" t="s">
        <v>124</v>
      </c>
      <c r="C88" s="27"/>
      <c r="D88" s="34"/>
      <c r="E88" s="3"/>
      <c r="F88" s="3"/>
      <c r="G88" s="3"/>
    </row>
    <row r="89" spans="1:7" ht="31.5" x14ac:dyDescent="0.25">
      <c r="A89" s="10">
        <v>8</v>
      </c>
      <c r="B89" s="50" t="s">
        <v>125</v>
      </c>
      <c r="C89" s="27" t="s">
        <v>143</v>
      </c>
      <c r="D89" s="27">
        <v>812</v>
      </c>
      <c r="E89" s="60">
        <v>674</v>
      </c>
      <c r="F89" s="9">
        <f>E89/D89*100-100</f>
        <v>-16.995073891625609</v>
      </c>
      <c r="G89" s="71" t="s">
        <v>188</v>
      </c>
    </row>
    <row r="90" spans="1:7" x14ac:dyDescent="0.25">
      <c r="A90" s="39"/>
      <c r="B90" s="49" t="s">
        <v>79</v>
      </c>
      <c r="C90" s="27"/>
      <c r="D90" s="27"/>
      <c r="E90" s="60"/>
      <c r="F90" s="3"/>
      <c r="G90" s="72"/>
    </row>
    <row r="91" spans="1:7" x14ac:dyDescent="0.25">
      <c r="A91" s="10" t="s">
        <v>70</v>
      </c>
      <c r="B91" s="50" t="s">
        <v>126</v>
      </c>
      <c r="C91" s="8" t="s">
        <v>2</v>
      </c>
      <c r="D91" s="27">
        <v>758</v>
      </c>
      <c r="E91" s="60">
        <v>632</v>
      </c>
      <c r="F91" s="9">
        <f t="shared" ref="F91:F93" si="6">E91/D91*100-100</f>
        <v>-16.622691292875984</v>
      </c>
      <c r="G91" s="72"/>
    </row>
    <row r="92" spans="1:7" x14ac:dyDescent="0.25">
      <c r="A92" s="10" t="s">
        <v>71</v>
      </c>
      <c r="B92" s="50" t="s">
        <v>127</v>
      </c>
      <c r="C92" s="8" t="s">
        <v>2</v>
      </c>
      <c r="D92" s="27">
        <v>54</v>
      </c>
      <c r="E92" s="60">
        <v>42</v>
      </c>
      <c r="F92" s="9">
        <f t="shared" si="6"/>
        <v>-22.222222222222214</v>
      </c>
      <c r="G92" s="73"/>
    </row>
    <row r="93" spans="1:7" x14ac:dyDescent="0.25">
      <c r="A93" s="10">
        <v>9</v>
      </c>
      <c r="B93" s="50" t="s">
        <v>128</v>
      </c>
      <c r="C93" s="27" t="s">
        <v>144</v>
      </c>
      <c r="D93" s="21">
        <v>157083</v>
      </c>
      <c r="E93" s="21">
        <v>186893.68199802176</v>
      </c>
      <c r="F93" s="9">
        <f t="shared" si="6"/>
        <v>18.977662763011764</v>
      </c>
      <c r="G93" s="74" t="s">
        <v>189</v>
      </c>
    </row>
    <row r="94" spans="1:7" x14ac:dyDescent="0.25">
      <c r="A94" s="39"/>
      <c r="B94" s="49" t="s">
        <v>79</v>
      </c>
      <c r="C94" s="26"/>
      <c r="D94" s="27"/>
      <c r="E94" s="3"/>
      <c r="F94" s="3"/>
      <c r="G94" s="75"/>
    </row>
    <row r="95" spans="1:7" x14ac:dyDescent="0.25">
      <c r="A95" s="10" t="s">
        <v>72</v>
      </c>
      <c r="B95" s="51" t="s">
        <v>126</v>
      </c>
      <c r="C95" s="8" t="s">
        <v>2</v>
      </c>
      <c r="D95" s="21">
        <v>153273</v>
      </c>
      <c r="E95" s="21">
        <v>180918.23575949366</v>
      </c>
      <c r="F95" s="9">
        <f t="shared" ref="F95:F96" si="7">E95/D95*100-100</f>
        <v>18.036598591724356</v>
      </c>
      <c r="G95" s="75"/>
    </row>
    <row r="96" spans="1:7" x14ac:dyDescent="0.25">
      <c r="A96" s="10" t="s">
        <v>73</v>
      </c>
      <c r="B96" s="51" t="s">
        <v>127</v>
      </c>
      <c r="C96" s="8" t="s">
        <v>2</v>
      </c>
      <c r="D96" s="21">
        <v>210556</v>
      </c>
      <c r="E96" s="21">
        <v>276809.92063492065</v>
      </c>
      <c r="F96" s="9">
        <f t="shared" si="7"/>
        <v>31.466175570831808</v>
      </c>
      <c r="G96" s="76"/>
    </row>
    <row r="97" spans="1:7" x14ac:dyDescent="0.25">
      <c r="B97" s="18"/>
      <c r="E97" s="19"/>
      <c r="F97" s="22"/>
      <c r="G97" s="22"/>
    </row>
    <row r="98" spans="1:7" s="20" customFormat="1" ht="16.5" x14ac:dyDescent="0.25">
      <c r="A98" s="68" t="s">
        <v>196</v>
      </c>
      <c r="B98" s="69"/>
      <c r="C98" s="69"/>
      <c r="D98" s="69"/>
    </row>
    <row r="99" spans="1:7" ht="16.5" x14ac:dyDescent="0.25">
      <c r="A99" s="68" t="s">
        <v>197</v>
      </c>
      <c r="B99" s="69"/>
      <c r="C99" s="69"/>
      <c r="D99" s="69"/>
    </row>
    <row r="100" spans="1:7" ht="16.5" x14ac:dyDescent="0.25">
      <c r="A100" s="68" t="s">
        <v>195</v>
      </c>
      <c r="B100" s="69"/>
      <c r="C100" s="69"/>
      <c r="D100" s="69"/>
    </row>
    <row r="101" spans="1:7" ht="16.5" x14ac:dyDescent="0.25">
      <c r="A101" s="68" t="s">
        <v>198</v>
      </c>
      <c r="B101" s="69"/>
      <c r="C101" s="69"/>
      <c r="D101" s="69"/>
    </row>
    <row r="102" spans="1:7" ht="16.5" x14ac:dyDescent="0.25">
      <c r="A102" s="68" t="s">
        <v>199</v>
      </c>
      <c r="B102" s="69"/>
      <c r="C102" s="69"/>
      <c r="D102" s="69"/>
    </row>
  </sheetData>
  <mergeCells count="9">
    <mergeCell ref="G89:G92"/>
    <mergeCell ref="G93:G96"/>
    <mergeCell ref="A2:G2"/>
    <mergeCell ref="G54:G55"/>
    <mergeCell ref="G82:G83"/>
    <mergeCell ref="A84:A86"/>
    <mergeCell ref="B84:B86"/>
    <mergeCell ref="G85:G86"/>
    <mergeCell ref="G14:G15"/>
  </mergeCells>
  <pageMargins left="0.70866141732283472" right="0.23622047244094491" top="0.31496062992125984" bottom="0.35433070866141736" header="0.31496062992125984" footer="0.31496062992125984"/>
  <pageSetup paperSize="9" scale="53" orientation="portrait" r:id="rId1"/>
  <rowBreaks count="1" manualBreakCount="1">
    <brk id="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исп ТС каз</vt:lpstr>
      <vt:lpstr>'исп ТС каз'!_GoBack</vt:lpstr>
      <vt:lpstr>'исп ТС каз'!Заголовки_для_печати</vt:lpstr>
      <vt:lpstr>'исп ТС каз'!Область_печати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Шолпан</dc:creator>
  <cp:lastModifiedBy>Шолпан</cp:lastModifiedBy>
  <cp:lastPrinted>2018-07-25T09:55:37Z</cp:lastPrinted>
  <dcterms:created xsi:type="dcterms:W3CDTF">2018-01-22T02:20:35Z</dcterms:created>
  <dcterms:modified xsi:type="dcterms:W3CDTF">2019-02-01T10:51:46Z</dcterms:modified>
</cp:coreProperties>
</file>